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260" windowHeight="10920" activeTab="0"/>
  </bookViews>
  <sheets>
    <sheet name="Template" sheetId="1" r:id="rId1"/>
    <sheet name="Examples" sheetId="2" r:id="rId2"/>
  </sheets>
  <definedNames>
    <definedName name="_xlnm.Print_Area" localSheetId="0">'Template'!$A$1:$K$29</definedName>
    <definedName name="_xlnm.Print_Titles" localSheetId="0">'Template'!$1:$6</definedName>
  </definedNames>
  <calcPr fullCalcOnLoad="1"/>
</workbook>
</file>

<file path=xl/sharedStrings.xml><?xml version="1.0" encoding="utf-8"?>
<sst xmlns="http://schemas.openxmlformats.org/spreadsheetml/2006/main" count="163" uniqueCount="107">
  <si>
    <t>EXPECTED OUTPUTS/OUTCOMES INDICATORS</t>
  </si>
  <si>
    <t xml:space="preserve">PLANNED ACTIVITIES     </t>
  </si>
  <si>
    <t>TIMEFRAME</t>
  </si>
  <si>
    <t>RESPONSIBLE PARTY</t>
  </si>
  <si>
    <t>PLANNED BUDGET</t>
  </si>
  <si>
    <t>Output/outcome indicators and annual indicator targets/ benchmarks (if applicable)</t>
  </si>
  <si>
    <t xml:space="preserve">List all activities to be undertaken (including evaluations and publications etc) </t>
  </si>
  <si>
    <t>Q1</t>
  </si>
  <si>
    <t>Q2</t>
  </si>
  <si>
    <t>Q3</t>
  </si>
  <si>
    <t>Q4</t>
  </si>
  <si>
    <t>Source of Funds</t>
  </si>
  <si>
    <t>COA</t>
  </si>
  <si>
    <t>Description</t>
  </si>
  <si>
    <t>Amount (year)</t>
  </si>
  <si>
    <t>Outcome 1</t>
  </si>
  <si>
    <t>Fund</t>
  </si>
  <si>
    <t>Q1 2020</t>
  </si>
  <si>
    <t>Q2 2020</t>
  </si>
  <si>
    <t>Q3 2020</t>
  </si>
  <si>
    <t>Q4 2020</t>
  </si>
  <si>
    <t>Output 1</t>
  </si>
  <si>
    <t>GOVT</t>
  </si>
  <si>
    <t>Sub-Total for Output 1</t>
  </si>
  <si>
    <t>Subtotal</t>
  </si>
  <si>
    <t>Outcome 1 subtotal</t>
  </si>
  <si>
    <t>Outcome 2</t>
  </si>
  <si>
    <t>Q1 of 2020</t>
  </si>
  <si>
    <t>Q2 of 2020</t>
  </si>
  <si>
    <t>Q3 of 2020</t>
  </si>
  <si>
    <t>Q4 of 2020</t>
  </si>
  <si>
    <t>UNV</t>
  </si>
  <si>
    <t>Project Management</t>
  </si>
  <si>
    <t xml:space="preserve">Management &amp; Evaluation </t>
  </si>
  <si>
    <t xml:space="preserve">Project Management and evaluation </t>
  </si>
  <si>
    <t>71600</t>
  </si>
  <si>
    <t>Duty travel on demand</t>
  </si>
  <si>
    <t>74500</t>
  </si>
  <si>
    <t>miscellaneous</t>
  </si>
  <si>
    <t>General Management Support</t>
  </si>
  <si>
    <t>UNDP</t>
  </si>
  <si>
    <t>75100</t>
  </si>
  <si>
    <t>GMS</t>
  </si>
  <si>
    <t>Project Management Subtotal</t>
  </si>
  <si>
    <t>Total Amount</t>
  </si>
  <si>
    <t>Total</t>
  </si>
  <si>
    <t>Work-plan for: please list the period which the work-plan covers</t>
  </si>
  <si>
    <t>Project ID and Project Name: Please list project ID followed by the full project name according the  project document or the short name listed in ATLAS</t>
  </si>
  <si>
    <t>UNDAF/CPD Outcome: please list the CPD Outcome of the project which can be found in ATLAS</t>
  </si>
  <si>
    <t>Applicable Output(s) from the UNDP Strategic Plan:  please list the SP output of the project which can be found in Project List on Intranet</t>
  </si>
  <si>
    <t>Amount 2017</t>
  </si>
  <si>
    <t xml:space="preserve">Outcome 1: Voluntary agreements in three industries achieved </t>
  </si>
  <si>
    <r>
      <rPr>
        <b/>
        <sz val="10"/>
        <color indexed="8"/>
        <rFont val="Arial"/>
        <family val="0"/>
      </rPr>
      <t>Indicators:</t>
    </r>
    <r>
      <rPr>
        <sz val="10"/>
        <color indexed="8"/>
        <rFont val="Arial"/>
        <family val="0"/>
      </rPr>
      <t xml:space="preserve">
No. of people voluntary agreements signed within the first two year of the project
(2012 = 3 sector workshops held, 2013 = 12 enterprise have signed VA)
</t>
    </r>
  </si>
  <si>
    <t>Activity 1.1: Nominate 12 enterprises from the Iron, steel and cement sectors.</t>
  </si>
  <si>
    <t xml:space="preserve">Q1 </t>
  </si>
  <si>
    <t xml:space="preserve">Q2 </t>
  </si>
  <si>
    <t xml:space="preserve">Q3 </t>
  </si>
  <si>
    <t xml:space="preserve">Q4 </t>
  </si>
  <si>
    <r>
      <rPr>
        <b/>
        <sz val="10"/>
        <color indexed="8"/>
        <rFont val="Arial"/>
        <family val="0"/>
      </rPr>
      <t xml:space="preserve">Activity: </t>
    </r>
    <r>
      <rPr>
        <sz val="10"/>
        <color indexed="8"/>
        <rFont val="Arial"/>
        <family val="0"/>
      </rPr>
      <t>Develop propaganda materials/pamphlets for Voluntary Agreements (VA) related to the iron, steel and cement sectors</t>
    </r>
  </si>
  <si>
    <t>ABC</t>
  </si>
  <si>
    <t xml:space="preserve">Three sub-contracts (one for each sector) contracted to prepare materials (as per assignment TOR). Each contract is estimated at 30.000 US $
Payments (03/12; 10/12; 04/13)
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</si>
  <si>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Design and Print propaganda materials/pamphlets for Voluntary Agreements </t>
    </r>
  </si>
  <si>
    <t>A designer prepares and finalize uniform design for the three sector VA</t>
  </si>
  <si>
    <t>TRAC</t>
  </si>
  <si>
    <t>A sub-contractor contracted for printing of 3X500 copies of the three VA propaganda materials/pamphlets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</si>
  <si>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Hold workshops for enterprise representatives from the three sectors</t>
    </r>
  </si>
  <si>
    <t xml:space="preserve">A hotel is contracted to host three workshops (including meals rooms, conference hall etc.). Anticipated participation is 100 per workshop.
</t>
  </si>
  <si>
    <t xml:space="preserve">Travel for 150 participants for the workshops (100 local transportation at 10 US $ pp and 50 airfare at 150 US $ pp) </t>
  </si>
  <si>
    <t>DEF</t>
  </si>
  <si>
    <t>3rd</t>
  </si>
  <si>
    <t xml:space="preserve">Miscellaneous expenses related to the workshop 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</si>
  <si>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Signing of VA by interested enterprises.</t>
    </r>
  </si>
  <si>
    <t>PMO engages in correspondence with interested enterprises to ensure agreement signature (no cost)</t>
  </si>
  <si>
    <t>Outcome 1 Subtotal</t>
  </si>
  <si>
    <t>Outcome 2: Institutional capacity of BVA and its staff in effective volunteer management and volunteer mobilization enhanced</t>
  </si>
  <si>
    <t>Indicators: 
Users are actively utilizing the reconstructed IT platform.
(2012 = IT platform tested and 100 MNB staff trained, 2013 = User survey shows 50% general satisfaction with IT platform)</t>
  </si>
  <si>
    <r>
      <rPr>
        <b/>
        <sz val="10"/>
        <color indexed="8"/>
        <rFont val="Arial"/>
        <family val="0"/>
      </rPr>
      <t>Activity 2.1</t>
    </r>
    <r>
      <rPr>
        <b/>
        <sz val="10"/>
        <color indexed="8"/>
        <rFont val="Arial"/>
        <family val="0"/>
      </rPr>
      <t xml:space="preserve"> Strengthening of online volunteer matching platform</t>
    </r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</si>
  <si>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Conduct problem analysis on current matching system </t>
    </r>
  </si>
  <si>
    <t>FGH</t>
  </si>
  <si>
    <t>N/A</t>
  </si>
  <si>
    <t>PMO analysis on currentl matching system and identifies inherit problems (no Cost)</t>
  </si>
  <si>
    <t>An Interantional consultant will review PMO analysis on currentl matching system and provide technical sound sugegstions to the PMO on a platform update (24 w/d x 500 US $ p/d)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</si>
  <si>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Execute updates, test and launch updated platform</t>
    </r>
  </si>
  <si>
    <t xml:space="preserve">Hired sub-contractor updates and test the applications of the platform and provides the fully functional updated platform to MNB (the subcontract is a combined contract with below  - total cost 10 000 US $) 
Payments (07/12; 12/12)
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</si>
  <si>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>Train MNB staff in IT platform maintenance</t>
    </r>
  </si>
  <si>
    <t>The sub-contractor (please see above) also provides training in the platform usage to MNB (the subcontract is a combined contract with above - total cost 10 000 US $)
Payments (03/13)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</si>
  <si>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Organize outreach campaign targeting VIOs and prospective volunteers</t>
    </r>
  </si>
  <si>
    <t>WER</t>
  </si>
  <si>
    <t xml:space="preserve">A design/printing company designs and prints 2000 copies of the outreach materials </t>
  </si>
  <si>
    <t xml:space="preserve">7 Local venues is hired to host the 7 PMO trainings on the voluntere matching and the use of the IT platform. For each venue cost for confrence roome and meals are covered (7 X 1000 US $) </t>
  </si>
  <si>
    <t xml:space="preserve">2 Local venues is hired to host the 2 PMO trainings on the voluntere matching and the use of the IT platform. For each venue cost for confrence roome and meals are covered. (2 X 1000 US $) </t>
  </si>
  <si>
    <r>
      <rPr>
        <b/>
        <sz val="10"/>
        <color indexed="8"/>
        <rFont val="Arial"/>
        <family val="0"/>
      </rPr>
      <t>Activity</t>
    </r>
    <r>
      <rPr>
        <sz val="10"/>
        <color indexed="8"/>
        <rFont val="Arial"/>
        <family val="0"/>
      </rPr>
      <t xml:space="preserve"> Monitor platform rate of utilization and collect feedback from users</t>
    </r>
  </si>
  <si>
    <t>PMO  monitor platform rate of utilization and collect feedback from users (No Cost)</t>
  </si>
  <si>
    <t>Outcome 2 Subtotal</t>
  </si>
  <si>
    <t xml:space="preserve">Please list the budget code used in than above (i.e. 71100, 71200, 72100 etc)   </t>
  </si>
  <si>
    <t xml:space="preserve">Please list the total amount for each budget code per year </t>
  </si>
  <si>
    <t>Work-plan for: 2021</t>
  </si>
  <si>
    <t>Outcome 1. ProDoc Development</t>
  </si>
  <si>
    <t>71300</t>
  </si>
  <si>
    <t>GMS of UNDP, 8% cost sharing</t>
  </si>
  <si>
    <t>national consultant</t>
  </si>
  <si>
    <t xml:space="preserve">Project ID and Project Name: 120605 Low-Pressure Metal Hydride Alloy-based Onboard Hydrogen Storage and Hydrogen Refueling for Commercialization of Fuel Cell Vehicles </t>
  </si>
  <si>
    <t>UNDAF/CPD Outcome: Output 2.2: Reduction at (subnational level) in greenhouse gas (GHG) emissions. In-phase reduction in consuming of ozone-depleting substance (ODS). (linked to UNSDCF Output 4.2, Strategic Plan 2.1.1).</t>
  </si>
  <si>
    <t>UNDP Strategic Plan output 2.1.1  Low emission and climate resilient objectives addressed in national, sub-national and sectoral development plans and policies to promote economic diversification and green growth</t>
  </si>
  <si>
    <r>
      <t xml:space="preserve">1.1 </t>
    </r>
    <r>
      <rPr>
        <sz val="8"/>
        <rFont val="Arial"/>
        <family val="0"/>
      </rPr>
      <t>Conduct an assessment on strategic capacity needs of the institutions in the changing environment</t>
    </r>
  </si>
  <si>
    <r>
      <t xml:space="preserve">1.2 </t>
    </r>
    <r>
      <rPr>
        <sz val="8"/>
        <rFont val="Arial"/>
        <family val="0"/>
      </rPr>
      <t>Take stock of existing and potential efforts as well as resources to assist strategic development of full size project</t>
    </r>
  </si>
  <si>
    <t>ProDoc development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</si>
</sst>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_);[Red]\(0\)"/>
  </numFmts>
  <fonts count="62">
    <font>
      <sz val="11"/>
      <color theme="1"/>
      <name val="Calibri"/>
      <family val="0"/>
    </font>
    <font>
      <sz val="22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11"/>
      <name val="Calibri"/>
      <family val="0"/>
    </font>
    <font>
      <b/>
      <sz val="9"/>
      <name val="Times New Roman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name val="Arial"/>
      <family val="0"/>
    </font>
    <font>
      <sz val="9"/>
      <name val="Arial"/>
      <family val="0"/>
    </font>
    <font>
      <b/>
      <sz val="9"/>
      <name val="Calibri"/>
      <family val="0"/>
    </font>
    <font>
      <b/>
      <sz val="11"/>
      <name val="Arial"/>
      <family val="0"/>
    </font>
    <font>
      <b/>
      <i/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6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sz val="11"/>
      <color indexed="10"/>
      <name val="Calibri"/>
      <family val="0"/>
    </font>
    <font>
      <sz val="9"/>
      <color indexed="8"/>
      <name val="Calibri"/>
      <family val="0"/>
    </font>
    <font>
      <sz val="11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22"/>
      <color theme="1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9"/>
      <color theme="1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2" fillId="32" borderId="7" applyNumberFormat="0" applyFont="0" applyAlignment="0" applyProtection="0"/>
    <xf numFmtId="0" fontId="55" fillId="27" borderId="8" applyNumberFormat="0" applyAlignment="0" applyProtection="0"/>
    <xf numFmtId="9" fontId="2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 wrapText="1"/>
    </xf>
    <xf numFmtId="9" fontId="2" fillId="0" borderId="0" xfId="0" applyNumberFormat="1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9" fontId="6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9" fontId="6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9" fontId="7" fillId="0" borderId="11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9" fontId="2" fillId="0" borderId="13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9" fontId="2" fillId="0" borderId="16" xfId="0" applyNumberFormat="1" applyFont="1" applyBorder="1" applyAlignment="1">
      <alignment vertical="top" wrapText="1"/>
    </xf>
    <xf numFmtId="9" fontId="7" fillId="0" borderId="10" xfId="0" applyNumberFormat="1" applyFont="1" applyBorder="1" applyAlignment="1">
      <alignment vertical="top" wrapText="1"/>
    </xf>
    <xf numFmtId="9" fontId="2" fillId="0" borderId="10" xfId="0" applyNumberFormat="1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9" fontId="0" fillId="0" borderId="13" xfId="0" applyNumberFormat="1" applyBorder="1" applyAlignment="1">
      <alignment vertical="top"/>
    </xf>
    <xf numFmtId="0" fontId="0" fillId="0" borderId="0" xfId="0" applyBorder="1" applyAlignment="1">
      <alignment vertical="top" wrapText="1"/>
    </xf>
    <xf numFmtId="9" fontId="0" fillId="0" borderId="0" xfId="0" applyNumberFormat="1" applyBorder="1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171" fontId="6" fillId="33" borderId="10" xfId="42" applyNumberFormat="1" applyFont="1" applyFill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2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34" borderId="10" xfId="0" applyFill="1" applyBorder="1" applyAlignment="1">
      <alignment vertical="top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vertical="top"/>
    </xf>
    <xf numFmtId="0" fontId="57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9" fontId="0" fillId="0" borderId="0" xfId="0" applyNumberFormat="1" applyFont="1" applyBorder="1" applyAlignment="1">
      <alignment vertical="top"/>
    </xf>
    <xf numFmtId="9" fontId="0" fillId="0" borderId="0" xfId="0" applyNumberFormat="1" applyFont="1" applyBorder="1" applyAlignment="1">
      <alignment horizontal="center" vertical="top"/>
    </xf>
    <xf numFmtId="0" fontId="59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9" fontId="10" fillId="33" borderId="10" xfId="0" applyNumberFormat="1" applyFont="1" applyFill="1" applyBorder="1" applyAlignment="1">
      <alignment horizontal="center" vertical="center" wrapText="1"/>
    </xf>
    <xf numFmtId="9" fontId="13" fillId="0" borderId="11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9" fontId="15" fillId="35" borderId="10" xfId="0" applyNumberFormat="1" applyFont="1" applyFill="1" applyBorder="1" applyAlignment="1">
      <alignment horizontal="left" vertical="center" wrapText="1"/>
    </xf>
    <xf numFmtId="9" fontId="15" fillId="35" borderId="10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top"/>
    </xf>
    <xf numFmtId="9" fontId="0" fillId="0" borderId="21" xfId="0" applyNumberFormat="1" applyFont="1" applyBorder="1" applyAlignment="1">
      <alignment vertical="top"/>
    </xf>
    <xf numFmtId="9" fontId="0" fillId="0" borderId="21" xfId="0" applyNumberFormat="1" applyFont="1" applyBorder="1" applyAlignment="1">
      <alignment horizontal="center" vertical="top"/>
    </xf>
    <xf numFmtId="0" fontId="57" fillId="34" borderId="16" xfId="0" applyFont="1" applyFill="1" applyBorder="1" applyAlignment="1">
      <alignment vertical="top" wrapText="1"/>
    </xf>
    <xf numFmtId="9" fontId="13" fillId="0" borderId="22" xfId="0" applyNumberFormat="1" applyFont="1" applyBorder="1" applyAlignment="1">
      <alignment vertical="center" wrapText="1"/>
    </xf>
    <xf numFmtId="9" fontId="13" fillId="0" borderId="22" xfId="0" applyNumberFormat="1" applyFont="1" applyBorder="1" applyAlignment="1">
      <alignment horizontal="center" vertical="center" wrapText="1"/>
    </xf>
    <xf numFmtId="9" fontId="13" fillId="0" borderId="11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9" fontId="13" fillId="0" borderId="10" xfId="0" applyNumberFormat="1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9" fontId="15" fillId="32" borderId="10" xfId="0" applyNumberFormat="1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/>
    </xf>
    <xf numFmtId="0" fontId="0" fillId="0" borderId="21" xfId="0" applyFont="1" applyBorder="1" applyAlignment="1">
      <alignment horizontal="left" vertical="top" wrapText="1"/>
    </xf>
    <xf numFmtId="176" fontId="0" fillId="0" borderId="0" xfId="0" applyNumberFormat="1" applyFont="1" applyBorder="1" applyAlignment="1">
      <alignment vertical="top"/>
    </xf>
    <xf numFmtId="0" fontId="0" fillId="0" borderId="19" xfId="0" applyFont="1" applyBorder="1" applyAlignment="1">
      <alignment horizontal="left" vertical="top" wrapText="1"/>
    </xf>
    <xf numFmtId="49" fontId="9" fillId="0" borderId="23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wrapText="1"/>
    </xf>
    <xf numFmtId="176" fontId="0" fillId="34" borderId="11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justify" vertical="center" wrapText="1"/>
    </xf>
    <xf numFmtId="49" fontId="10" fillId="33" borderId="24" xfId="0" applyNumberFormat="1" applyFont="1" applyFill="1" applyBorder="1" applyAlignment="1">
      <alignment horizontal="left" vertical="top" wrapText="1"/>
    </xf>
    <xf numFmtId="176" fontId="10" fillId="33" borderId="25" xfId="42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justify" vertical="top" wrapText="1"/>
    </xf>
    <xf numFmtId="176" fontId="0" fillId="0" borderId="25" xfId="0" applyNumberFormat="1" applyFont="1" applyBorder="1" applyAlignment="1">
      <alignment vertical="center" wrapText="1"/>
    </xf>
    <xf numFmtId="38" fontId="0" fillId="0" borderId="27" xfId="0" applyNumberFormat="1" applyFont="1" applyBorder="1" applyAlignment="1">
      <alignment vertical="center" wrapText="1"/>
    </xf>
    <xf numFmtId="38" fontId="0" fillId="0" borderId="25" xfId="0" applyNumberFormat="1" applyFont="1" applyFill="1" applyBorder="1" applyAlignment="1">
      <alignment horizontal="right" vertical="center" wrapText="1"/>
    </xf>
    <xf numFmtId="38" fontId="57" fillId="34" borderId="25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top"/>
    </xf>
    <xf numFmtId="0" fontId="57" fillId="34" borderId="29" xfId="0" applyFont="1" applyFill="1" applyBorder="1" applyAlignment="1">
      <alignment vertical="top" wrapText="1"/>
    </xf>
    <xf numFmtId="0" fontId="0" fillId="0" borderId="30" xfId="0" applyBorder="1" applyAlignment="1">
      <alignment/>
    </xf>
    <xf numFmtId="38" fontId="0" fillId="0" borderId="31" xfId="0" applyNumberFormat="1" applyFont="1" applyBorder="1" applyAlignment="1">
      <alignment vertical="center" wrapText="1"/>
    </xf>
    <xf numFmtId="0" fontId="11" fillId="0" borderId="24" xfId="0" applyFont="1" applyBorder="1" applyAlignment="1">
      <alignment horizontal="left" vertical="top" wrapText="1"/>
    </xf>
    <xf numFmtId="38" fontId="57" fillId="34" borderId="27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176" fontId="0" fillId="34" borderId="25" xfId="0" applyNumberFormat="1" applyFont="1" applyFill="1" applyBorder="1" applyAlignment="1">
      <alignment horizontal="center" vertical="center" wrapText="1"/>
    </xf>
    <xf numFmtId="38" fontId="0" fillId="34" borderId="25" xfId="0" applyNumberFormat="1" applyFont="1" applyFill="1" applyBorder="1" applyAlignment="1">
      <alignment horizontal="center" vertical="center" wrapText="1"/>
    </xf>
    <xf numFmtId="38" fontId="57" fillId="34" borderId="33" xfId="0" applyNumberFormat="1" applyFont="1" applyFill="1" applyBorder="1" applyAlignment="1">
      <alignment horizontal="center" vertical="center" wrapText="1"/>
    </xf>
    <xf numFmtId="0" fontId="57" fillId="34" borderId="34" xfId="0" applyFont="1" applyFill="1" applyBorder="1" applyAlignment="1">
      <alignment vertical="top" wrapText="1"/>
    </xf>
    <xf numFmtId="0" fontId="57" fillId="34" borderId="13" xfId="0" applyFont="1" applyFill="1" applyBorder="1" applyAlignment="1">
      <alignment vertical="top" wrapText="1"/>
    </xf>
    <xf numFmtId="0" fontId="57" fillId="34" borderId="17" xfId="0" applyFont="1" applyFill="1" applyBorder="1" applyAlignment="1">
      <alignment vertical="top" wrapText="1"/>
    </xf>
    <xf numFmtId="0" fontId="57" fillId="34" borderId="30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vertical="top" wrapText="1"/>
    </xf>
    <xf numFmtId="0" fontId="57" fillId="34" borderId="18" xfId="0" applyFont="1" applyFill="1" applyBorder="1" applyAlignment="1">
      <alignment vertical="top" wrapText="1"/>
    </xf>
    <xf numFmtId="0" fontId="57" fillId="34" borderId="19" xfId="0" applyFont="1" applyFill="1" applyBorder="1" applyAlignment="1">
      <alignment vertical="top" wrapText="1"/>
    </xf>
    <xf numFmtId="0" fontId="12" fillId="0" borderId="17" xfId="0" applyFont="1" applyBorder="1" applyAlignment="1">
      <alignment horizontal="justify" vertical="center" wrapText="1"/>
    </xf>
    <xf numFmtId="0" fontId="57" fillId="0" borderId="34" xfId="0" applyFont="1" applyBorder="1" applyAlignment="1">
      <alignment horizontal="left" vertical="top" wrapText="1"/>
    </xf>
    <xf numFmtId="0" fontId="57" fillId="0" borderId="13" xfId="0" applyFont="1" applyBorder="1" applyAlignment="1">
      <alignment horizontal="left" vertical="top" wrapText="1"/>
    </xf>
    <xf numFmtId="0" fontId="57" fillId="0" borderId="3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 wrapText="1"/>
    </xf>
    <xf numFmtId="0" fontId="19" fillId="34" borderId="10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57" fillId="34" borderId="24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top" wrapText="1"/>
    </xf>
    <xf numFmtId="0" fontId="57" fillId="34" borderId="25" xfId="0" applyFont="1" applyFill="1" applyBorder="1" applyAlignment="1">
      <alignment horizontal="left" vertical="top" wrapText="1"/>
    </xf>
    <xf numFmtId="0" fontId="3" fillId="33" borderId="24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57" fillId="34" borderId="36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57" fillId="34" borderId="28" xfId="0" applyFont="1" applyFill="1" applyBorder="1" applyAlignment="1">
      <alignment horizontal="left" vertical="top" wrapText="1"/>
    </xf>
    <xf numFmtId="0" fontId="57" fillId="34" borderId="21" xfId="0" applyFont="1" applyFill="1" applyBorder="1" applyAlignment="1">
      <alignment horizontal="left" vertical="top" wrapText="1"/>
    </xf>
    <xf numFmtId="0" fontId="57" fillId="34" borderId="37" xfId="0" applyFont="1" applyFill="1" applyBorder="1" applyAlignment="1">
      <alignment horizontal="left" vertical="top"/>
    </xf>
    <xf numFmtId="0" fontId="57" fillId="34" borderId="38" xfId="0" applyFont="1" applyFill="1" applyBorder="1" applyAlignment="1">
      <alignment horizontal="left" vertical="top"/>
    </xf>
    <xf numFmtId="0" fontId="14" fillId="0" borderId="36" xfId="0" applyFont="1" applyBorder="1" applyAlignment="1">
      <alignment vertical="top" wrapText="1"/>
    </xf>
    <xf numFmtId="0" fontId="3" fillId="33" borderId="39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3" fillId="33" borderId="41" xfId="0" applyFont="1" applyFill="1" applyBorder="1" applyAlignment="1">
      <alignment vertical="top" wrapText="1"/>
    </xf>
    <xf numFmtId="0" fontId="3" fillId="33" borderId="2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25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49" fontId="10" fillId="33" borderId="25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left" vertical="top" wrapText="1"/>
    </xf>
    <xf numFmtId="0" fontId="3" fillId="33" borderId="2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7" fillId="33" borderId="42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4" fillId="33" borderId="42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 wrapText="1"/>
    </xf>
    <xf numFmtId="9" fontId="6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top" wrapText="1"/>
    </xf>
    <xf numFmtId="38" fontId="60" fillId="0" borderId="25" xfId="0" applyNumberFormat="1" applyFont="1" applyFill="1" applyBorder="1" applyAlignment="1">
      <alignment vertical="center" wrapText="1"/>
    </xf>
    <xf numFmtId="38" fontId="60" fillId="0" borderId="25" xfId="0" applyNumberFormat="1" applyFont="1" applyBorder="1" applyAlignment="1">
      <alignment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61" fillId="32" borderId="11" xfId="0" applyFont="1" applyFill="1" applyBorder="1" applyAlignment="1">
      <alignment horizontal="left" vertical="top" wrapText="1"/>
    </xf>
    <xf numFmtId="38" fontId="61" fillId="32" borderId="25" xfId="0" applyNumberFormat="1" applyFont="1" applyFill="1" applyBorder="1" applyAlignment="1">
      <alignment vertical="center" wrapText="1"/>
    </xf>
    <xf numFmtId="0" fontId="14" fillId="0" borderId="3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24.7109375" style="47" customWidth="1"/>
    <col min="2" max="2" width="36.421875" style="47" customWidth="1"/>
    <col min="3" max="3" width="6.421875" style="48" customWidth="1"/>
    <col min="4" max="6" width="6.421875" style="49" customWidth="1"/>
    <col min="7" max="7" width="12.57421875" style="47" customWidth="1"/>
    <col min="8" max="8" width="11.140625" style="47" customWidth="1"/>
    <col min="9" max="9" width="11.8515625" style="50" customWidth="1"/>
    <col min="10" max="10" width="30.8515625" style="51" customWidth="1"/>
    <col min="11" max="11" width="9.421875" style="52" customWidth="1"/>
    <col min="12" max="12" width="9.140625" style="47" customWidth="1"/>
    <col min="13" max="13" width="12.421875" style="47" customWidth="1"/>
    <col min="14" max="16384" width="9.140625" style="47" customWidth="1"/>
  </cols>
  <sheetData>
    <row r="1" spans="1:11" ht="14.25">
      <c r="A1" s="151" t="s">
        <v>96</v>
      </c>
      <c r="B1" s="152"/>
      <c r="C1" s="152"/>
      <c r="D1" s="152"/>
      <c r="E1" s="152"/>
      <c r="F1" s="152"/>
      <c r="G1" s="152"/>
      <c r="H1" s="152"/>
      <c r="I1" s="152"/>
      <c r="J1" s="152"/>
      <c r="K1" s="153"/>
    </row>
    <row r="2" spans="1:11" ht="14.25">
      <c r="A2" s="154" t="s">
        <v>101</v>
      </c>
      <c r="B2" s="155"/>
      <c r="C2" s="155"/>
      <c r="D2" s="155"/>
      <c r="E2" s="155"/>
      <c r="F2" s="155"/>
      <c r="G2" s="155"/>
      <c r="H2" s="155"/>
      <c r="I2" s="155"/>
      <c r="J2" s="155"/>
      <c r="K2" s="156"/>
    </row>
    <row r="3" spans="1:11" ht="33" customHeight="1">
      <c r="A3" s="157" t="s">
        <v>102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32.25" customHeight="1">
      <c r="A4" s="157" t="s">
        <v>103</v>
      </c>
      <c r="B4" s="158"/>
      <c r="C4" s="158"/>
      <c r="D4" s="158"/>
      <c r="E4" s="158"/>
      <c r="F4" s="158"/>
      <c r="G4" s="158"/>
      <c r="H4" s="158"/>
      <c r="I4" s="158"/>
      <c r="J4" s="158"/>
      <c r="K4" s="159"/>
    </row>
    <row r="5" spans="1:11" ht="24">
      <c r="A5" s="100" t="s">
        <v>0</v>
      </c>
      <c r="B5" s="53" t="s">
        <v>1</v>
      </c>
      <c r="C5" s="160" t="s">
        <v>2</v>
      </c>
      <c r="D5" s="160"/>
      <c r="E5" s="160"/>
      <c r="F5" s="160"/>
      <c r="G5" s="163" t="s">
        <v>3</v>
      </c>
      <c r="H5" s="161" t="s">
        <v>4</v>
      </c>
      <c r="I5" s="161"/>
      <c r="J5" s="161"/>
      <c r="K5" s="162"/>
    </row>
    <row r="6" spans="1:18" ht="36">
      <c r="A6" s="100" t="s">
        <v>5</v>
      </c>
      <c r="B6" s="53" t="s">
        <v>6</v>
      </c>
      <c r="C6" s="54" t="s">
        <v>7</v>
      </c>
      <c r="D6" s="54" t="s">
        <v>8</v>
      </c>
      <c r="E6" s="54" t="s">
        <v>9</v>
      </c>
      <c r="F6" s="54" t="s">
        <v>10</v>
      </c>
      <c r="G6" s="163"/>
      <c r="H6" s="70" t="s">
        <v>11</v>
      </c>
      <c r="I6" s="70" t="s">
        <v>12</v>
      </c>
      <c r="J6" s="69" t="s">
        <v>13</v>
      </c>
      <c r="K6" s="101" t="s">
        <v>14</v>
      </c>
      <c r="M6" s="84" t="s">
        <v>15</v>
      </c>
      <c r="N6" s="84"/>
      <c r="O6" s="85"/>
      <c r="P6" s="85"/>
      <c r="Q6" s="85"/>
      <c r="R6" s="85"/>
    </row>
    <row r="7" spans="1:18" ht="23.25" customHeight="1">
      <c r="A7" s="141" t="s">
        <v>97</v>
      </c>
      <c r="B7" s="142"/>
      <c r="C7" s="142"/>
      <c r="D7" s="142"/>
      <c r="E7" s="142"/>
      <c r="F7" s="142"/>
      <c r="G7" s="142"/>
      <c r="H7" s="142"/>
      <c r="I7" s="142"/>
      <c r="J7" s="142"/>
      <c r="K7" s="143"/>
      <c r="M7" s="86" t="s">
        <v>16</v>
      </c>
      <c r="N7" s="86" t="s">
        <v>12</v>
      </c>
      <c r="O7" s="87" t="s">
        <v>17</v>
      </c>
      <c r="P7" s="87" t="s">
        <v>18</v>
      </c>
      <c r="Q7" s="87" t="s">
        <v>19</v>
      </c>
      <c r="R7" s="87" t="s">
        <v>20</v>
      </c>
    </row>
    <row r="8" spans="1:18" ht="36" customHeight="1">
      <c r="A8" s="102" t="s">
        <v>21</v>
      </c>
      <c r="B8" s="99" t="s">
        <v>104</v>
      </c>
      <c r="C8" s="55">
        <v>0.25</v>
      </c>
      <c r="D8" s="55">
        <v>0.25</v>
      </c>
      <c r="E8" s="55">
        <v>0.25</v>
      </c>
      <c r="F8" s="55">
        <v>0.25</v>
      </c>
      <c r="G8" s="71" t="s">
        <v>40</v>
      </c>
      <c r="H8" s="72">
        <v>30000</v>
      </c>
      <c r="I8" s="185" t="s">
        <v>98</v>
      </c>
      <c r="J8" s="186" t="s">
        <v>100</v>
      </c>
      <c r="K8" s="187">
        <v>10000</v>
      </c>
      <c r="M8" s="88" t="str">
        <f aca="true" t="shared" si="0" ref="M8:N10">LEFT(H8,5)</f>
        <v>30000</v>
      </c>
      <c r="N8" s="88" t="str">
        <f t="shared" si="0"/>
        <v>71300</v>
      </c>
      <c r="O8" s="89">
        <f aca="true" t="shared" si="1" ref="O8:R9">C8*$K8</f>
        <v>2500</v>
      </c>
      <c r="P8" s="89">
        <f t="shared" si="1"/>
        <v>2500</v>
      </c>
      <c r="Q8" s="89">
        <f t="shared" si="1"/>
        <v>2500</v>
      </c>
      <c r="R8" s="89">
        <f t="shared" si="1"/>
        <v>2500</v>
      </c>
    </row>
    <row r="9" spans="1:18" ht="36.75" customHeight="1">
      <c r="A9" s="192" t="s">
        <v>106</v>
      </c>
      <c r="B9" s="125" t="s">
        <v>105</v>
      </c>
      <c r="C9" s="55">
        <v>0.25</v>
      </c>
      <c r="D9" s="55">
        <v>0.25</v>
      </c>
      <c r="E9" s="55">
        <v>0.25</v>
      </c>
      <c r="F9" s="55">
        <v>0.25</v>
      </c>
      <c r="G9" s="71" t="s">
        <v>40</v>
      </c>
      <c r="H9" s="72">
        <v>30000</v>
      </c>
      <c r="I9" s="185" t="s">
        <v>98</v>
      </c>
      <c r="J9" s="186" t="s">
        <v>100</v>
      </c>
      <c r="K9" s="188">
        <v>15000</v>
      </c>
      <c r="M9" s="88" t="str">
        <f t="shared" si="0"/>
        <v>30000</v>
      </c>
      <c r="N9" s="88" t="str">
        <f t="shared" si="0"/>
        <v>71300</v>
      </c>
      <c r="O9" s="89">
        <f t="shared" si="1"/>
        <v>3750</v>
      </c>
      <c r="P9" s="89">
        <f t="shared" si="1"/>
        <v>3750</v>
      </c>
      <c r="Q9" s="89">
        <f t="shared" si="1"/>
        <v>3750</v>
      </c>
      <c r="R9" s="89">
        <f t="shared" si="1"/>
        <v>3750</v>
      </c>
    </row>
    <row r="10" spans="1:18" s="45" customFormat="1" ht="14.25">
      <c r="A10" s="150"/>
      <c r="B10" s="57" t="s">
        <v>23</v>
      </c>
      <c r="C10" s="58"/>
      <c r="D10" s="59"/>
      <c r="E10" s="59"/>
      <c r="F10" s="74"/>
      <c r="G10" s="57"/>
      <c r="H10" s="57"/>
      <c r="I10" s="189"/>
      <c r="J10" s="190"/>
      <c r="K10" s="191">
        <f>SUM(K8:K9)</f>
        <v>25000</v>
      </c>
      <c r="M10" s="90">
        <f t="shared" si="0"/>
      </c>
      <c r="N10" s="90">
        <f t="shared" si="0"/>
      </c>
      <c r="O10" s="91">
        <f>SUM(O8:O9)</f>
        <v>6250</v>
      </c>
      <c r="P10" s="91">
        <f>SUM(P8:P9)</f>
        <v>6250</v>
      </c>
      <c r="Q10" s="91">
        <f>SUM(Q8:Q9)</f>
        <v>6250</v>
      </c>
      <c r="R10" s="91">
        <f>SUM(R8:R9)</f>
        <v>6250</v>
      </c>
    </row>
    <row r="11" spans="1:18" ht="14.25">
      <c r="A11" s="126" t="s">
        <v>24</v>
      </c>
      <c r="B11" s="127"/>
      <c r="C11" s="127"/>
      <c r="D11" s="127"/>
      <c r="E11" s="127"/>
      <c r="F11" s="127"/>
      <c r="G11" s="127"/>
      <c r="H11" s="135"/>
      <c r="I11" s="78">
        <v>71300</v>
      </c>
      <c r="J11" s="77"/>
      <c r="K11" s="105">
        <f>K10</f>
        <v>25000</v>
      </c>
      <c r="M11" s="92"/>
      <c r="N11" s="92"/>
      <c r="O11" s="93"/>
      <c r="P11" s="93"/>
      <c r="Q11" s="93"/>
      <c r="R11" s="93"/>
    </row>
    <row r="12" spans="1:11" ht="14.25">
      <c r="A12" s="144" t="s">
        <v>25</v>
      </c>
      <c r="B12" s="145"/>
      <c r="C12" s="145"/>
      <c r="D12" s="145"/>
      <c r="E12" s="145"/>
      <c r="F12" s="145"/>
      <c r="G12" s="145"/>
      <c r="H12" s="145"/>
      <c r="I12" s="142"/>
      <c r="J12" s="142"/>
      <c r="K12" s="106">
        <f>SUM(K11:K11)</f>
        <v>25000</v>
      </c>
    </row>
    <row r="13" spans="1:13" ht="14.25">
      <c r="A13" s="107"/>
      <c r="B13" s="60"/>
      <c r="C13" s="61"/>
      <c r="D13" s="62"/>
      <c r="E13" s="62"/>
      <c r="F13" s="62"/>
      <c r="G13" s="60"/>
      <c r="H13" s="60"/>
      <c r="I13" s="79"/>
      <c r="J13" s="80"/>
      <c r="K13" s="103"/>
      <c r="M13" s="47" t="s">
        <v>26</v>
      </c>
    </row>
    <row r="14" spans="1:18" s="46" customFormat="1" ht="14.25">
      <c r="A14" s="138" t="s">
        <v>32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40"/>
      <c r="M14" s="130" t="s">
        <v>16</v>
      </c>
      <c r="N14" s="130" t="s">
        <v>12</v>
      </c>
      <c r="O14" s="130" t="s">
        <v>27</v>
      </c>
      <c r="P14" s="130" t="s">
        <v>28</v>
      </c>
      <c r="Q14" s="130" t="s">
        <v>29</v>
      </c>
      <c r="R14" s="130" t="s">
        <v>30</v>
      </c>
    </row>
    <row r="15" spans="1:18" s="46" customFormat="1" ht="14.25">
      <c r="A15" s="138"/>
      <c r="B15" s="139"/>
      <c r="C15" s="139"/>
      <c r="D15" s="139"/>
      <c r="E15" s="139"/>
      <c r="F15" s="139"/>
      <c r="G15" s="139"/>
      <c r="H15" s="139"/>
      <c r="I15" s="139"/>
      <c r="J15" s="139"/>
      <c r="K15" s="140"/>
      <c r="M15" s="130"/>
      <c r="N15" s="130"/>
      <c r="O15" s="130"/>
      <c r="P15" s="130"/>
      <c r="Q15" s="130"/>
      <c r="R15" s="130"/>
    </row>
    <row r="16" spans="1:18" ht="14.25">
      <c r="A16" s="136" t="s">
        <v>33</v>
      </c>
      <c r="B16" s="133" t="s">
        <v>34</v>
      </c>
      <c r="C16" s="64"/>
      <c r="D16" s="65">
        <v>0.25</v>
      </c>
      <c r="E16" s="65">
        <v>0.5</v>
      </c>
      <c r="F16" s="65">
        <v>0.25</v>
      </c>
      <c r="G16" s="131" t="s">
        <v>40</v>
      </c>
      <c r="H16" s="73" t="s">
        <v>22</v>
      </c>
      <c r="I16" s="83" t="s">
        <v>35</v>
      </c>
      <c r="J16" s="82" t="s">
        <v>36</v>
      </c>
      <c r="K16" s="110">
        <v>2000</v>
      </c>
      <c r="M16" s="88" t="str">
        <f aca="true" t="shared" si="2" ref="M16:N18">LEFT(H16,5)</f>
        <v>GOVT</v>
      </c>
      <c r="N16" s="88" t="str">
        <f t="shared" si="2"/>
        <v>71600</v>
      </c>
      <c r="O16" s="89">
        <f aca="true" t="shared" si="3" ref="O16:R18">C16*$K16</f>
        <v>0</v>
      </c>
      <c r="P16" s="89">
        <f t="shared" si="3"/>
        <v>500</v>
      </c>
      <c r="Q16" s="89">
        <f t="shared" si="3"/>
        <v>1000</v>
      </c>
      <c r="R16" s="89">
        <f t="shared" si="3"/>
        <v>500</v>
      </c>
    </row>
    <row r="17" spans="1:18" ht="14.25">
      <c r="A17" s="137"/>
      <c r="B17" s="134"/>
      <c r="C17" s="66"/>
      <c r="D17" s="55">
        <v>0.25</v>
      </c>
      <c r="E17" s="55">
        <v>0.5</v>
      </c>
      <c r="F17" s="55">
        <v>0.25</v>
      </c>
      <c r="G17" s="132"/>
      <c r="H17" s="72" t="s">
        <v>22</v>
      </c>
      <c r="I17" s="76" t="s">
        <v>37</v>
      </c>
      <c r="J17" s="82" t="s">
        <v>38</v>
      </c>
      <c r="K17" s="104">
        <v>1000</v>
      </c>
      <c r="M17" s="88" t="str">
        <f t="shared" si="2"/>
        <v>GOVT</v>
      </c>
      <c r="N17" s="88" t="str">
        <f t="shared" si="2"/>
        <v>74500</v>
      </c>
      <c r="O17" s="89">
        <f t="shared" si="3"/>
        <v>0</v>
      </c>
      <c r="P17" s="89">
        <f t="shared" si="3"/>
        <v>250</v>
      </c>
      <c r="Q17" s="89">
        <f t="shared" si="3"/>
        <v>500</v>
      </c>
      <c r="R17" s="89">
        <f t="shared" si="3"/>
        <v>250</v>
      </c>
    </row>
    <row r="18" spans="1:18" ht="27.75">
      <c r="A18" s="111" t="s">
        <v>39</v>
      </c>
      <c r="B18" s="67" t="s">
        <v>99</v>
      </c>
      <c r="C18" s="68"/>
      <c r="D18" s="56"/>
      <c r="E18" s="56"/>
      <c r="F18" s="56">
        <v>1</v>
      </c>
      <c r="G18" s="75" t="s">
        <v>40</v>
      </c>
      <c r="H18" s="72" t="s">
        <v>22</v>
      </c>
      <c r="I18" s="76" t="s">
        <v>41</v>
      </c>
      <c r="J18" s="82" t="s">
        <v>42</v>
      </c>
      <c r="K18" s="104">
        <v>2240</v>
      </c>
      <c r="M18" s="88" t="str">
        <f t="shared" si="2"/>
        <v>GOVT</v>
      </c>
      <c r="N18" s="88" t="str">
        <f t="shared" si="2"/>
        <v>75100</v>
      </c>
      <c r="O18" s="89">
        <f t="shared" si="3"/>
        <v>0</v>
      </c>
      <c r="P18" s="89">
        <f t="shared" si="3"/>
        <v>0</v>
      </c>
      <c r="Q18" s="89">
        <f t="shared" si="3"/>
        <v>0</v>
      </c>
      <c r="R18" s="89">
        <f t="shared" si="3"/>
        <v>2240</v>
      </c>
    </row>
    <row r="19" spans="1:18" ht="14.25">
      <c r="A19" s="126" t="s">
        <v>24</v>
      </c>
      <c r="B19" s="127"/>
      <c r="C19" s="127"/>
      <c r="D19" s="127"/>
      <c r="E19" s="127"/>
      <c r="F19" s="127"/>
      <c r="G19" s="127"/>
      <c r="H19" s="127"/>
      <c r="I19" s="76">
        <v>71600</v>
      </c>
      <c r="J19" s="82"/>
      <c r="K19" s="104">
        <f>K16</f>
        <v>2000</v>
      </c>
      <c r="M19" s="88"/>
      <c r="N19" s="88"/>
      <c r="O19" s="89">
        <f>SUM(O16:O18)</f>
        <v>0</v>
      </c>
      <c r="P19" s="89">
        <f>SUM(P16:P18)</f>
        <v>750</v>
      </c>
      <c r="Q19" s="89">
        <f>SUM(Q16:Q18)</f>
        <v>1500</v>
      </c>
      <c r="R19" s="89">
        <f>SUM(R16:R18)</f>
        <v>2990</v>
      </c>
    </row>
    <row r="20" spans="1:18" ht="14.25">
      <c r="A20" s="128"/>
      <c r="B20" s="129"/>
      <c r="C20" s="129"/>
      <c r="D20" s="129"/>
      <c r="E20" s="129"/>
      <c r="F20" s="129"/>
      <c r="G20" s="129"/>
      <c r="H20" s="129"/>
      <c r="I20" s="76" t="str">
        <f>I17</f>
        <v>74500</v>
      </c>
      <c r="J20" s="82"/>
      <c r="K20" s="104">
        <f>K17</f>
        <v>1000</v>
      </c>
      <c r="L20" s="81"/>
      <c r="M20" s="92"/>
      <c r="N20" s="92"/>
      <c r="O20" s="93"/>
      <c r="P20" s="93"/>
      <c r="Q20" s="93"/>
      <c r="R20" s="93"/>
    </row>
    <row r="21" spans="1:19" ht="14.25">
      <c r="A21" s="128"/>
      <c r="B21" s="129"/>
      <c r="C21" s="129"/>
      <c r="D21" s="129"/>
      <c r="E21" s="129"/>
      <c r="F21" s="129"/>
      <c r="G21" s="129"/>
      <c r="H21" s="129"/>
      <c r="I21" s="76" t="str">
        <f>I18</f>
        <v>75100</v>
      </c>
      <c r="J21" s="82"/>
      <c r="K21" s="104">
        <v>2000</v>
      </c>
      <c r="M21" s="92"/>
      <c r="N21" s="92"/>
      <c r="O21" s="93" t="e">
        <f>#REF!+#REF!+O19+#REF!</f>
        <v>#REF!</v>
      </c>
      <c r="P21" s="93" t="e">
        <f>#REF!+#REF!+P19+#REF!</f>
        <v>#REF!</v>
      </c>
      <c r="Q21" s="93" t="e">
        <f>#REF!+#REF!+Q19+#REF!</f>
        <v>#REF!</v>
      </c>
      <c r="R21" s="93" t="e">
        <f>#REF!+#REF!+R19+#REF!</f>
        <v>#REF!</v>
      </c>
      <c r="S21" s="47" t="e">
        <f>SUM(O21:R21)</f>
        <v>#REF!</v>
      </c>
    </row>
    <row r="22" spans="1:18" ht="14.25">
      <c r="A22" s="146" t="s">
        <v>43</v>
      </c>
      <c r="B22" s="147"/>
      <c r="C22" s="147"/>
      <c r="D22" s="147"/>
      <c r="E22" s="147"/>
      <c r="F22" s="147"/>
      <c r="G22" s="147"/>
      <c r="H22" s="147"/>
      <c r="I22" s="94"/>
      <c r="J22" s="95"/>
      <c r="K22" s="112">
        <f>SUM(K19:K21)</f>
        <v>5000</v>
      </c>
      <c r="M22" s="92"/>
      <c r="N22" s="92"/>
      <c r="O22" s="93"/>
      <c r="P22" s="93"/>
      <c r="Q22" s="93"/>
      <c r="R22" s="93"/>
    </row>
    <row r="23" spans="1:11" ht="14.25">
      <c r="A23" s="109"/>
      <c r="B23" s="113"/>
      <c r="C23" s="113"/>
      <c r="D23" s="113"/>
      <c r="E23" s="113"/>
      <c r="F23" s="113"/>
      <c r="G23" s="113"/>
      <c r="H23" s="113"/>
      <c r="I23" s="113"/>
      <c r="J23" s="113"/>
      <c r="K23" s="114"/>
    </row>
    <row r="24" spans="1:19" ht="14.25">
      <c r="A24" s="138" t="s">
        <v>44</v>
      </c>
      <c r="B24" s="139"/>
      <c r="C24" s="139"/>
      <c r="D24" s="139"/>
      <c r="E24" s="139"/>
      <c r="F24" s="139"/>
      <c r="G24" s="139"/>
      <c r="H24" s="139"/>
      <c r="I24" s="96" t="s">
        <v>12</v>
      </c>
      <c r="J24" s="96"/>
      <c r="K24" s="115" t="s">
        <v>45</v>
      </c>
      <c r="M24"/>
      <c r="N24"/>
      <c r="O24"/>
      <c r="P24"/>
      <c r="Q24"/>
      <c r="R24"/>
      <c r="S24"/>
    </row>
    <row r="25" spans="1:19" ht="14.25">
      <c r="A25" s="118"/>
      <c r="B25" s="119"/>
      <c r="C25" s="119"/>
      <c r="D25" s="119"/>
      <c r="E25" s="119"/>
      <c r="F25" s="119"/>
      <c r="G25" s="119"/>
      <c r="H25" s="120"/>
      <c r="I25" s="96">
        <v>71300</v>
      </c>
      <c r="J25" s="96"/>
      <c r="K25" s="116">
        <f>K11</f>
        <v>25000</v>
      </c>
      <c r="L25" s="97"/>
      <c r="M25"/>
      <c r="N25"/>
      <c r="O25"/>
      <c r="P25"/>
      <c r="Q25"/>
      <c r="R25"/>
      <c r="S25"/>
    </row>
    <row r="26" spans="1:19" ht="14.25">
      <c r="A26" s="121"/>
      <c r="B26" s="122"/>
      <c r="C26" s="122"/>
      <c r="D26" s="122"/>
      <c r="E26" s="122"/>
      <c r="F26" s="122"/>
      <c r="G26" s="122"/>
      <c r="H26" s="123"/>
      <c r="I26" s="96">
        <v>71600</v>
      </c>
      <c r="J26" s="96"/>
      <c r="K26" s="116">
        <f>K16</f>
        <v>2000</v>
      </c>
      <c r="M26"/>
      <c r="N26"/>
      <c r="O26"/>
      <c r="P26"/>
      <c r="Q26"/>
      <c r="R26"/>
      <c r="S26"/>
    </row>
    <row r="27" spans="1:19" ht="14.25">
      <c r="A27" s="121"/>
      <c r="B27" s="122"/>
      <c r="C27" s="122"/>
      <c r="D27" s="122"/>
      <c r="E27" s="122"/>
      <c r="F27" s="122"/>
      <c r="G27" s="122"/>
      <c r="H27" s="123"/>
      <c r="I27" s="98">
        <v>74500</v>
      </c>
      <c r="J27" s="98"/>
      <c r="K27" s="116">
        <f>K17</f>
        <v>1000</v>
      </c>
      <c r="M27"/>
      <c r="N27"/>
      <c r="O27"/>
      <c r="P27"/>
      <c r="Q27"/>
      <c r="R27"/>
      <c r="S27"/>
    </row>
    <row r="28" spans="1:11" ht="14.25">
      <c r="A28" s="108"/>
      <c r="B28" s="63"/>
      <c r="C28" s="63"/>
      <c r="D28" s="63"/>
      <c r="E28" s="63"/>
      <c r="F28" s="63"/>
      <c r="G28" s="63"/>
      <c r="H28" s="124"/>
      <c r="I28" s="98">
        <v>75100</v>
      </c>
      <c r="J28" s="98"/>
      <c r="K28" s="116">
        <f>K21</f>
        <v>2000</v>
      </c>
    </row>
    <row r="29" spans="1:11" ht="15" thickBot="1">
      <c r="A29" s="148" t="s">
        <v>45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17">
        <f>SUM(K25:K28)</f>
        <v>30000</v>
      </c>
    </row>
  </sheetData>
  <sheetProtection/>
  <mergeCells count="25">
    <mergeCell ref="A24:H24"/>
    <mergeCell ref="A29:J29"/>
    <mergeCell ref="A9:A10"/>
    <mergeCell ref="A1:K1"/>
    <mergeCell ref="A2:K2"/>
    <mergeCell ref="A3:K3"/>
    <mergeCell ref="A4:K4"/>
    <mergeCell ref="C5:F5"/>
    <mergeCell ref="H5:K5"/>
    <mergeCell ref="G5:G6"/>
    <mergeCell ref="A11:H11"/>
    <mergeCell ref="A16:A17"/>
    <mergeCell ref="A14:K15"/>
    <mergeCell ref="A7:K7"/>
    <mergeCell ref="A12:J12"/>
    <mergeCell ref="A22:H22"/>
    <mergeCell ref="A19:H21"/>
    <mergeCell ref="O14:O15"/>
    <mergeCell ref="P14:P15"/>
    <mergeCell ref="Q14:Q15"/>
    <mergeCell ref="R14:R15"/>
    <mergeCell ref="G16:G17"/>
    <mergeCell ref="M14:M15"/>
    <mergeCell ref="N14:N15"/>
    <mergeCell ref="B16:B17"/>
  </mergeCells>
  <printOptions horizontalCentered="1"/>
  <pageMargins left="0.5" right="0.5" top="0.5" bottom="0.5" header="0.3" footer="0.3"/>
  <pageSetup horizontalDpi="600" verticalDpi="600" orientation="landscape" paperSize="9" scale="80" r:id="rId1"/>
  <headerFooter>
    <oddFooter>&amp;RP&amp;P of &amp;N</oddFooter>
  </headerFooter>
  <rowBreaks count="1" manualBreakCount="1">
    <brk id="1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="90" zoomScaleNormal="90" zoomScalePageLayoutView="0" workbookViewId="0" topLeftCell="A30">
      <selection activeCell="K17" sqref="K17"/>
    </sheetView>
  </sheetViews>
  <sheetFormatPr defaultColWidth="9.140625" defaultRowHeight="15"/>
  <cols>
    <col min="1" max="1" width="26.57421875" style="2" customWidth="1"/>
    <col min="2" max="2" width="36.421875" style="2" customWidth="1"/>
    <col min="3" max="6" width="6.57421875" style="3" customWidth="1"/>
    <col min="7" max="7" width="12.57421875" style="2" customWidth="1"/>
    <col min="8" max="9" width="9.140625" style="2" customWidth="1"/>
    <col min="10" max="10" width="27.7109375" style="2" customWidth="1"/>
    <col min="11" max="11" width="10.00390625" style="2" customWidth="1"/>
    <col min="12" max="16384" width="9.140625" style="2" customWidth="1"/>
  </cols>
  <sheetData>
    <row r="1" spans="1:11" ht="14.25">
      <c r="A1" s="155" t="s">
        <v>46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4.25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s="1" customFormat="1" ht="15" customHeight="1">
      <c r="A3" s="180" t="s">
        <v>48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s="1" customFormat="1" ht="15" customHeight="1">
      <c r="A4" s="180" t="s">
        <v>49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34.5">
      <c r="A5" s="4" t="s">
        <v>0</v>
      </c>
      <c r="B5" s="5" t="s">
        <v>1</v>
      </c>
      <c r="C5" s="182" t="s">
        <v>2</v>
      </c>
      <c r="D5" s="182"/>
      <c r="E5" s="182"/>
      <c r="F5" s="182"/>
      <c r="G5" s="26" t="s">
        <v>3</v>
      </c>
      <c r="H5" s="183" t="s">
        <v>4</v>
      </c>
      <c r="I5" s="184"/>
      <c r="J5" s="184"/>
      <c r="K5" s="184"/>
    </row>
    <row r="6" spans="1:11" ht="39">
      <c r="A6" s="5" t="s">
        <v>5</v>
      </c>
      <c r="B6" s="5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26"/>
      <c r="H6" s="27" t="s">
        <v>11</v>
      </c>
      <c r="I6" s="27" t="s">
        <v>12</v>
      </c>
      <c r="J6" s="27" t="s">
        <v>13</v>
      </c>
      <c r="K6" s="33" t="s">
        <v>50</v>
      </c>
    </row>
    <row r="7" spans="1:20" ht="14.25" customHeight="1">
      <c r="A7" s="175" t="s">
        <v>51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O7" s="2" t="s">
        <v>15</v>
      </c>
      <c r="Q7" s="42"/>
      <c r="R7" s="42"/>
      <c r="S7" s="42"/>
      <c r="T7" s="42"/>
    </row>
    <row r="8" spans="1:20" ht="26.25" customHeight="1">
      <c r="A8" s="170" t="s">
        <v>52</v>
      </c>
      <c r="B8" s="175" t="s">
        <v>53</v>
      </c>
      <c r="C8" s="169"/>
      <c r="D8" s="169"/>
      <c r="E8" s="169"/>
      <c r="F8" s="169"/>
      <c r="G8" s="28"/>
      <c r="H8" s="28"/>
      <c r="I8" s="28"/>
      <c r="J8" s="28"/>
      <c r="K8" s="28"/>
      <c r="O8" s="40" t="s">
        <v>16</v>
      </c>
      <c r="P8" s="40" t="s">
        <v>12</v>
      </c>
      <c r="Q8" s="43" t="s">
        <v>54</v>
      </c>
      <c r="R8" s="43" t="s">
        <v>55</v>
      </c>
      <c r="S8" s="43" t="s">
        <v>56</v>
      </c>
      <c r="T8" s="43" t="s">
        <v>57</v>
      </c>
    </row>
    <row r="9" spans="1:20" ht="105.75" customHeight="1">
      <c r="A9" s="169"/>
      <c r="B9" s="8" t="s">
        <v>58</v>
      </c>
      <c r="C9" s="9">
        <v>0.1</v>
      </c>
      <c r="D9" s="9">
        <v>0.2</v>
      </c>
      <c r="E9" s="9">
        <v>0.3</v>
      </c>
      <c r="F9" s="9">
        <v>0.4</v>
      </c>
      <c r="G9" s="8" t="s">
        <v>59</v>
      </c>
      <c r="H9" s="8" t="s">
        <v>22</v>
      </c>
      <c r="I9" s="8">
        <v>72100</v>
      </c>
      <c r="J9" s="8" t="s">
        <v>60</v>
      </c>
      <c r="K9" s="8">
        <v>72000</v>
      </c>
      <c r="O9" s="41" t="str">
        <f aca="true" t="shared" si="0" ref="O9:P13">LEFT(H9,5)</f>
        <v>GOVT</v>
      </c>
      <c r="P9" s="41" t="str">
        <f t="shared" si="0"/>
        <v>72100</v>
      </c>
      <c r="Q9" s="44">
        <f aca="true" t="shared" si="1" ref="Q9:T13">C9*$K9</f>
        <v>7200</v>
      </c>
      <c r="R9" s="44">
        <f t="shared" si="1"/>
        <v>14400</v>
      </c>
      <c r="S9" s="44">
        <f t="shared" si="1"/>
        <v>21600</v>
      </c>
      <c r="T9" s="44">
        <f t="shared" si="1"/>
        <v>28800</v>
      </c>
    </row>
    <row r="10" spans="1:20" ht="37.5">
      <c r="A10" s="169"/>
      <c r="B10" s="170" t="s">
        <v>61</v>
      </c>
      <c r="C10" s="9"/>
      <c r="D10" s="9"/>
      <c r="E10" s="9">
        <v>1</v>
      </c>
      <c r="F10" s="9"/>
      <c r="G10" s="8" t="s">
        <v>59</v>
      </c>
      <c r="H10" s="8" t="s">
        <v>22</v>
      </c>
      <c r="I10" s="8">
        <v>71300</v>
      </c>
      <c r="J10" s="8" t="s">
        <v>62</v>
      </c>
      <c r="K10" s="8">
        <v>5000</v>
      </c>
      <c r="O10" s="41" t="str">
        <f t="shared" si="0"/>
        <v>GOVT</v>
      </c>
      <c r="P10" s="41" t="str">
        <f t="shared" si="0"/>
        <v>71300</v>
      </c>
      <c r="Q10" s="44">
        <f t="shared" si="1"/>
        <v>0</v>
      </c>
      <c r="R10" s="44">
        <f t="shared" si="1"/>
        <v>0</v>
      </c>
      <c r="S10" s="44">
        <f t="shared" si="1"/>
        <v>5000</v>
      </c>
      <c r="T10" s="44">
        <f t="shared" si="1"/>
        <v>0</v>
      </c>
    </row>
    <row r="11" spans="1:20" ht="49.5">
      <c r="A11" s="169"/>
      <c r="B11" s="169"/>
      <c r="C11" s="9"/>
      <c r="D11" s="9"/>
      <c r="E11" s="9">
        <v>1</v>
      </c>
      <c r="F11" s="9"/>
      <c r="G11" s="8" t="s">
        <v>40</v>
      </c>
      <c r="H11" s="8" t="s">
        <v>63</v>
      </c>
      <c r="I11" s="8">
        <v>72100</v>
      </c>
      <c r="J11" s="8" t="s">
        <v>64</v>
      </c>
      <c r="K11" s="8">
        <v>10000</v>
      </c>
      <c r="O11" s="41" t="str">
        <f t="shared" si="0"/>
        <v>TRAC</v>
      </c>
      <c r="P11" s="41" t="str">
        <f t="shared" si="0"/>
        <v>72100</v>
      </c>
      <c r="Q11" s="44">
        <f t="shared" si="1"/>
        <v>0</v>
      </c>
      <c r="R11" s="44">
        <f t="shared" si="1"/>
        <v>0</v>
      </c>
      <c r="S11" s="44">
        <f t="shared" si="1"/>
        <v>10000</v>
      </c>
      <c r="T11" s="44">
        <f t="shared" si="1"/>
        <v>0</v>
      </c>
    </row>
    <row r="12" spans="1:20" ht="66" customHeight="1">
      <c r="A12" s="169"/>
      <c r="B12" s="170" t="s">
        <v>65</v>
      </c>
      <c r="C12" s="9"/>
      <c r="D12" s="9"/>
      <c r="E12" s="9"/>
      <c r="F12" s="9"/>
      <c r="G12" s="8" t="s">
        <v>59</v>
      </c>
      <c r="H12" s="8" t="s">
        <v>22</v>
      </c>
      <c r="I12" s="8">
        <v>72100</v>
      </c>
      <c r="J12" s="8" t="s">
        <v>66</v>
      </c>
      <c r="K12" s="8"/>
      <c r="O12" s="41" t="str">
        <f t="shared" si="0"/>
        <v>GOVT</v>
      </c>
      <c r="P12" s="41" t="str">
        <f t="shared" si="0"/>
        <v>72100</v>
      </c>
      <c r="Q12" s="44">
        <f t="shared" si="1"/>
        <v>0</v>
      </c>
      <c r="R12" s="44">
        <f t="shared" si="1"/>
        <v>0</v>
      </c>
      <c r="S12" s="44">
        <f t="shared" si="1"/>
        <v>0</v>
      </c>
      <c r="T12" s="44">
        <f t="shared" si="1"/>
        <v>0</v>
      </c>
    </row>
    <row r="13" spans="1:20" ht="49.5">
      <c r="A13" s="169"/>
      <c r="B13" s="170"/>
      <c r="C13" s="9"/>
      <c r="D13" s="9"/>
      <c r="E13" s="9"/>
      <c r="F13" s="9"/>
      <c r="G13" s="8" t="s">
        <v>59</v>
      </c>
      <c r="H13" s="8" t="s">
        <v>22</v>
      </c>
      <c r="I13" s="8">
        <v>71600</v>
      </c>
      <c r="J13" s="8" t="s">
        <v>67</v>
      </c>
      <c r="K13" s="8"/>
      <c r="O13" s="41" t="str">
        <f t="shared" si="0"/>
        <v>GOVT</v>
      </c>
      <c r="P13" s="41" t="str">
        <f t="shared" si="0"/>
        <v>71600</v>
      </c>
      <c r="Q13" s="44">
        <f t="shared" si="1"/>
        <v>0</v>
      </c>
      <c r="R13" s="44">
        <f t="shared" si="1"/>
        <v>0</v>
      </c>
      <c r="S13" s="44">
        <f t="shared" si="1"/>
        <v>0</v>
      </c>
      <c r="T13" s="44">
        <f t="shared" si="1"/>
        <v>0</v>
      </c>
    </row>
    <row r="14" spans="1:11" ht="24.75">
      <c r="A14" s="169"/>
      <c r="B14" s="170"/>
      <c r="C14" s="9"/>
      <c r="D14" s="9"/>
      <c r="E14" s="9"/>
      <c r="F14" s="9"/>
      <c r="G14" s="8" t="s">
        <v>68</v>
      </c>
      <c r="H14" s="8" t="s">
        <v>69</v>
      </c>
      <c r="I14" s="8">
        <v>74500</v>
      </c>
      <c r="J14" s="8" t="s">
        <v>70</v>
      </c>
      <c r="K14" s="8"/>
    </row>
    <row r="15" spans="1:11" ht="49.5">
      <c r="A15" s="171"/>
      <c r="B15" s="10" t="s">
        <v>71</v>
      </c>
      <c r="C15" s="11"/>
      <c r="D15" s="11"/>
      <c r="E15" s="11"/>
      <c r="F15" s="11"/>
      <c r="G15" s="10"/>
      <c r="H15" s="10"/>
      <c r="I15" s="8"/>
      <c r="J15" s="8" t="s">
        <v>72</v>
      </c>
      <c r="K15" s="8"/>
    </row>
    <row r="16" spans="1:11" ht="14.25">
      <c r="A16" s="12" t="s">
        <v>24</v>
      </c>
      <c r="B16" s="13"/>
      <c r="C16" s="14"/>
      <c r="D16" s="14"/>
      <c r="E16" s="14"/>
      <c r="F16" s="14"/>
      <c r="G16" s="13"/>
      <c r="H16" s="29"/>
      <c r="I16" s="34">
        <v>72100</v>
      </c>
      <c r="J16" s="34"/>
      <c r="K16" s="8">
        <f>K9+K11</f>
        <v>82000</v>
      </c>
    </row>
    <row r="17" spans="1:11" ht="14.25">
      <c r="A17" s="15"/>
      <c r="H17" s="30"/>
      <c r="I17" s="34">
        <v>71300</v>
      </c>
      <c r="J17" s="34"/>
      <c r="K17" s="8">
        <f>K10</f>
        <v>5000</v>
      </c>
    </row>
    <row r="18" spans="1:11" ht="14.25">
      <c r="A18" s="15"/>
      <c r="H18" s="30"/>
      <c r="I18" s="34">
        <v>71600</v>
      </c>
      <c r="J18" s="34"/>
      <c r="K18" s="8"/>
    </row>
    <row r="19" spans="1:11" ht="14.25">
      <c r="A19" s="16"/>
      <c r="B19" s="17"/>
      <c r="C19" s="18"/>
      <c r="D19" s="18"/>
      <c r="E19" s="18"/>
      <c r="F19" s="18"/>
      <c r="G19" s="17"/>
      <c r="H19" s="31"/>
      <c r="I19" s="34">
        <v>74500</v>
      </c>
      <c r="J19" s="34"/>
      <c r="K19" s="8"/>
    </row>
    <row r="20" spans="1:11" ht="14.25">
      <c r="A20" s="164" t="s">
        <v>73</v>
      </c>
      <c r="B20" s="165"/>
      <c r="C20" s="165"/>
      <c r="D20" s="165"/>
      <c r="E20" s="165"/>
      <c r="F20" s="165"/>
      <c r="G20" s="165"/>
      <c r="H20" s="165"/>
      <c r="I20" s="166"/>
      <c r="J20" s="167"/>
      <c r="K20" s="35">
        <f>SUM(K16:K19)</f>
        <v>87000</v>
      </c>
    </row>
    <row r="21" spans="1:11" ht="12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7"/>
    </row>
    <row r="22" spans="1:11" ht="15" customHeight="1">
      <c r="A22" s="178" t="s">
        <v>74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</row>
    <row r="23" spans="1:11" ht="15" customHeight="1">
      <c r="A23" s="172" t="s">
        <v>75</v>
      </c>
      <c r="B23" s="178" t="s">
        <v>76</v>
      </c>
      <c r="C23" s="179"/>
      <c r="D23" s="179"/>
      <c r="E23" s="179"/>
      <c r="F23" s="179"/>
      <c r="G23" s="28"/>
      <c r="H23" s="28"/>
      <c r="I23" s="28"/>
      <c r="J23" s="28"/>
      <c r="K23" s="28"/>
    </row>
    <row r="24" spans="1:11" ht="37.5">
      <c r="A24" s="173"/>
      <c r="B24" s="170" t="s">
        <v>77</v>
      </c>
      <c r="C24" s="19">
        <v>0.5</v>
      </c>
      <c r="D24" s="19">
        <v>0.5</v>
      </c>
      <c r="E24" s="19"/>
      <c r="F24" s="19"/>
      <c r="G24" s="8" t="s">
        <v>78</v>
      </c>
      <c r="H24" s="8" t="s">
        <v>31</v>
      </c>
      <c r="I24" s="8" t="s">
        <v>79</v>
      </c>
      <c r="J24" s="8" t="s">
        <v>80</v>
      </c>
      <c r="K24" s="8">
        <v>0</v>
      </c>
    </row>
    <row r="25" spans="1:11" ht="78.75" customHeight="1">
      <c r="A25" s="173"/>
      <c r="B25" s="170"/>
      <c r="C25" s="19"/>
      <c r="D25" s="19">
        <v>0.5</v>
      </c>
      <c r="E25" s="19">
        <v>0.5</v>
      </c>
      <c r="F25" s="19"/>
      <c r="G25" s="8" t="s">
        <v>78</v>
      </c>
      <c r="H25" s="8" t="s">
        <v>31</v>
      </c>
      <c r="I25" s="8">
        <v>71200</v>
      </c>
      <c r="J25" s="8" t="s">
        <v>81</v>
      </c>
      <c r="K25" s="8">
        <v>12000</v>
      </c>
    </row>
    <row r="26" spans="1:11" ht="117.75" customHeight="1">
      <c r="A26" s="173"/>
      <c r="B26" s="8" t="s">
        <v>82</v>
      </c>
      <c r="C26" s="19"/>
      <c r="D26" s="19"/>
      <c r="E26" s="19">
        <v>0.5</v>
      </c>
      <c r="F26" s="19">
        <v>0.5</v>
      </c>
      <c r="G26" s="8" t="s">
        <v>78</v>
      </c>
      <c r="H26" s="8" t="s">
        <v>31</v>
      </c>
      <c r="I26" s="8">
        <v>72100</v>
      </c>
      <c r="J26" s="8" t="s">
        <v>83</v>
      </c>
      <c r="K26" s="8">
        <v>5000</v>
      </c>
    </row>
    <row r="27" spans="1:11" ht="102" customHeight="1">
      <c r="A27" s="173"/>
      <c r="B27" s="8" t="s">
        <v>84</v>
      </c>
      <c r="C27" s="19"/>
      <c r="D27" s="19"/>
      <c r="E27" s="19"/>
      <c r="F27" s="19"/>
      <c r="G27" s="8" t="s">
        <v>40</v>
      </c>
      <c r="H27" s="8" t="s">
        <v>63</v>
      </c>
      <c r="I27" s="8">
        <v>72100</v>
      </c>
      <c r="J27" s="8" t="s">
        <v>85</v>
      </c>
      <c r="K27" s="8"/>
    </row>
    <row r="28" spans="1:11" ht="37.5">
      <c r="A28" s="173"/>
      <c r="B28" s="170" t="s">
        <v>86</v>
      </c>
      <c r="C28" s="20"/>
      <c r="D28" s="20"/>
      <c r="E28" s="20"/>
      <c r="F28" s="20"/>
      <c r="G28" s="8" t="s">
        <v>87</v>
      </c>
      <c r="H28" s="8" t="s">
        <v>69</v>
      </c>
      <c r="I28" s="8">
        <v>72100</v>
      </c>
      <c r="J28" s="8" t="s">
        <v>88</v>
      </c>
      <c r="K28" s="8"/>
    </row>
    <row r="29" spans="1:11" ht="87">
      <c r="A29" s="173"/>
      <c r="B29" s="170"/>
      <c r="C29" s="20"/>
      <c r="D29" s="20"/>
      <c r="E29" s="20"/>
      <c r="F29" s="20"/>
      <c r="G29" s="8" t="s">
        <v>78</v>
      </c>
      <c r="H29" s="8" t="s">
        <v>31</v>
      </c>
      <c r="I29" s="8">
        <v>72100</v>
      </c>
      <c r="J29" s="8" t="s">
        <v>89</v>
      </c>
      <c r="K29" s="8"/>
    </row>
    <row r="30" spans="1:11" ht="87">
      <c r="A30" s="173"/>
      <c r="B30" s="170"/>
      <c r="C30" s="20"/>
      <c r="D30" s="20"/>
      <c r="E30" s="20"/>
      <c r="F30" s="20"/>
      <c r="G30" s="8" t="s">
        <v>78</v>
      </c>
      <c r="H30" s="8" t="s">
        <v>69</v>
      </c>
      <c r="I30" s="8">
        <v>72100</v>
      </c>
      <c r="J30" s="8" t="s">
        <v>90</v>
      </c>
      <c r="K30" s="8"/>
    </row>
    <row r="31" spans="1:11" ht="37.5">
      <c r="A31" s="174"/>
      <c r="B31" s="8" t="s">
        <v>91</v>
      </c>
      <c r="C31" s="20"/>
      <c r="D31" s="20"/>
      <c r="E31" s="20"/>
      <c r="F31" s="20"/>
      <c r="G31" s="8" t="s">
        <v>78</v>
      </c>
      <c r="H31" s="8" t="s">
        <v>31</v>
      </c>
      <c r="I31" s="8" t="s">
        <v>79</v>
      </c>
      <c r="J31" s="8" t="s">
        <v>92</v>
      </c>
      <c r="K31" s="8"/>
    </row>
    <row r="32" spans="1:11" ht="14.25">
      <c r="A32" s="12" t="s">
        <v>24</v>
      </c>
      <c r="B32" s="13"/>
      <c r="C32" s="14"/>
      <c r="D32" s="14"/>
      <c r="E32" s="14"/>
      <c r="F32" s="14"/>
      <c r="G32" s="13"/>
      <c r="H32" s="29"/>
      <c r="I32" s="34">
        <v>72100</v>
      </c>
      <c r="J32" s="34"/>
      <c r="K32" s="8">
        <f>K26</f>
        <v>5000</v>
      </c>
    </row>
    <row r="33" spans="1:11" ht="14.25">
      <c r="A33" s="15"/>
      <c r="H33" s="30"/>
      <c r="I33" s="34">
        <v>71200</v>
      </c>
      <c r="J33" s="34"/>
      <c r="K33" s="8">
        <f>K25</f>
        <v>12000</v>
      </c>
    </row>
    <row r="34" spans="1:11" ht="14.25">
      <c r="A34" s="164" t="s">
        <v>93</v>
      </c>
      <c r="B34" s="165"/>
      <c r="C34" s="165"/>
      <c r="D34" s="165"/>
      <c r="E34" s="165"/>
      <c r="F34" s="165"/>
      <c r="G34" s="165"/>
      <c r="H34" s="165"/>
      <c r="I34" s="166"/>
      <c r="J34" s="167"/>
      <c r="K34" s="35">
        <f>SUM(K32:K33)</f>
        <v>17000</v>
      </c>
    </row>
    <row r="36" spans="1:11" ht="174">
      <c r="A36" s="21" t="s">
        <v>45</v>
      </c>
      <c r="B36" s="22"/>
      <c r="C36" s="23"/>
      <c r="D36" s="23"/>
      <c r="E36" s="23"/>
      <c r="F36" s="23"/>
      <c r="G36" s="32"/>
      <c r="H36" s="32"/>
      <c r="I36" s="7" t="s">
        <v>94</v>
      </c>
      <c r="J36" s="36"/>
      <c r="K36" s="37" t="s">
        <v>95</v>
      </c>
    </row>
    <row r="37" spans="1:11" ht="14.25">
      <c r="A37" s="15"/>
      <c r="B37" s="24"/>
      <c r="C37" s="25"/>
      <c r="D37" s="25"/>
      <c r="E37" s="25"/>
      <c r="F37" s="25"/>
      <c r="G37" s="1"/>
      <c r="H37" s="1"/>
      <c r="I37" s="8">
        <v>71200</v>
      </c>
      <c r="J37" s="36"/>
      <c r="K37" s="36">
        <f>K33</f>
        <v>12000</v>
      </c>
    </row>
    <row r="38" spans="1:11" ht="14.25">
      <c r="A38" s="15"/>
      <c r="B38" s="24"/>
      <c r="C38" s="25"/>
      <c r="D38" s="25"/>
      <c r="E38" s="25"/>
      <c r="F38" s="25"/>
      <c r="G38" s="1"/>
      <c r="H38" s="1"/>
      <c r="I38" s="8">
        <v>71300</v>
      </c>
      <c r="J38" s="36"/>
      <c r="K38" s="36">
        <f>K17</f>
        <v>5000</v>
      </c>
    </row>
    <row r="39" spans="1:11" ht="14.25">
      <c r="A39" s="15"/>
      <c r="B39" s="24"/>
      <c r="C39" s="25"/>
      <c r="D39" s="25"/>
      <c r="E39" s="25"/>
      <c r="F39" s="25"/>
      <c r="G39" s="1"/>
      <c r="H39" s="1"/>
      <c r="I39" s="8">
        <v>71600</v>
      </c>
      <c r="J39" s="36"/>
      <c r="K39" s="36">
        <f>K18</f>
        <v>0</v>
      </c>
    </row>
    <row r="40" spans="1:11" ht="14.25">
      <c r="A40" s="15"/>
      <c r="B40" s="24"/>
      <c r="C40" s="25"/>
      <c r="D40" s="25"/>
      <c r="E40" s="25"/>
      <c r="F40" s="25"/>
      <c r="G40" s="1"/>
      <c r="H40" s="1"/>
      <c r="I40" s="8">
        <v>72100</v>
      </c>
      <c r="J40" s="36"/>
      <c r="K40" s="36">
        <f>K32+K16</f>
        <v>87000</v>
      </c>
    </row>
    <row r="41" spans="1:11" ht="14.25">
      <c r="A41" s="15"/>
      <c r="B41" s="24"/>
      <c r="C41" s="25"/>
      <c r="D41" s="25"/>
      <c r="E41" s="25"/>
      <c r="F41" s="25"/>
      <c r="G41" s="1"/>
      <c r="H41" s="1"/>
      <c r="I41" s="10">
        <v>74500</v>
      </c>
      <c r="J41" s="38"/>
      <c r="K41" s="36">
        <f>K19</f>
        <v>0</v>
      </c>
    </row>
    <row r="42" spans="1:11" ht="14.25">
      <c r="A42" s="168" t="s">
        <v>45</v>
      </c>
      <c r="B42" s="169"/>
      <c r="C42" s="169"/>
      <c r="D42" s="169"/>
      <c r="E42" s="169"/>
      <c r="F42" s="169"/>
      <c r="G42" s="169"/>
      <c r="H42" s="169"/>
      <c r="I42" s="169"/>
      <c r="J42" s="169"/>
      <c r="K42" s="39">
        <f>SUM(K37:K41)</f>
        <v>104000</v>
      </c>
    </row>
  </sheetData>
  <sheetProtection/>
  <mergeCells count="20">
    <mergeCell ref="A1:K1"/>
    <mergeCell ref="A2:K2"/>
    <mergeCell ref="A3:K3"/>
    <mergeCell ref="A4:K4"/>
    <mergeCell ref="C5:F5"/>
    <mergeCell ref="H5:K5"/>
    <mergeCell ref="A7:K7"/>
    <mergeCell ref="B8:F8"/>
    <mergeCell ref="A20:J20"/>
    <mergeCell ref="A21:K21"/>
    <mergeCell ref="A22:K22"/>
    <mergeCell ref="B23:F23"/>
    <mergeCell ref="A34:J34"/>
    <mergeCell ref="A42:J42"/>
    <mergeCell ref="A8:A15"/>
    <mergeCell ref="A23:A31"/>
    <mergeCell ref="B10:B11"/>
    <mergeCell ref="B12:B14"/>
    <mergeCell ref="B24:B25"/>
    <mergeCell ref="B28:B30"/>
  </mergeCells>
  <printOptions/>
  <pageMargins left="0.7" right="0.7" top="0.75" bottom="0.75" header="0.3" footer="0.3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workplan</dc:title>
  <dc:subject/>
  <dc:creator/>
  <cp:keywords/>
  <dc:description/>
  <cp:lastModifiedBy>Shuhua.Fan</cp:lastModifiedBy>
  <cp:lastPrinted>2020-03-30T01:44:59Z</cp:lastPrinted>
  <dcterms:created xsi:type="dcterms:W3CDTF">2012-02-08T01:08:51Z</dcterms:created>
  <dcterms:modified xsi:type="dcterms:W3CDTF">2021-07-07T03:13:14Z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2052-1.5.0.2161</vt:lpwstr>
  </property>
  <property fmtid="{D5CDD505-2E9C-101B-9397-08002B2CF9AE}" pid="3" name="UN LanguagesTaxHTField0">
    <vt:lpwstr>English|7f98b732-4b5b-4b70-ba90-a0eff09b5d2d</vt:lpwstr>
  </property>
  <property fmtid="{D5CDD505-2E9C-101B-9397-08002B2CF9AE}" pid="4" name="o4086b1782a74105bb5269035bccc8e9">
    <vt:lpwstr>Draft|121d40a5-e62e-4d42-82e4-d6d12003de0a</vt:lpwstr>
  </property>
  <property fmtid="{D5CDD505-2E9C-101B-9397-08002B2CF9AE}" pid="5" name="TaxCatchAll">
    <vt:lpwstr>763;#Draft|121d40a5-e62e-4d42-82e4-d6d12003de0a;#1251;#CHN|bed15c85-3ec0-4fa4-892d-0a2d1cb9e3c8;#296;#Environment and Energy|507850c5-118d-4c78-99b1-c760df552b10;#1;#English|7f98b732-4b5b-4b70-ba90-a0eff09b5d2d;#1113;#Annual/Multi-Year Workplan|32cd623a-3</vt:lpwstr>
  </property>
  <property fmtid="{D5CDD505-2E9C-101B-9397-08002B2CF9AE}" pid="6" name="UNDPPublishedDate">
    <vt:lpwstr>2021-07-06T23:00:00Z</vt:lpwstr>
  </property>
  <property fmtid="{D5CDD505-2E9C-101B-9397-08002B2CF9AE}" pid="7" name="UN Languages">
    <vt:lpwstr>1;#English|7f98b732-4b5b-4b70-ba90-a0eff09b5d2d</vt:lpwstr>
  </property>
  <property fmtid="{D5CDD505-2E9C-101B-9397-08002B2CF9AE}" pid="8" name="UNDPPOPPFunctionalArea">
    <vt:lpwstr>Programme and Project</vt:lpwstr>
  </property>
  <property fmtid="{D5CDD505-2E9C-101B-9397-08002B2CF9AE}" pid="9" name="gc6531b704974d528487414686b72f6f">
    <vt:lpwstr>CHN|bed15c85-3ec0-4fa4-892d-0a2d1cb9e3c8</vt:lpwstr>
  </property>
  <property fmtid="{D5CDD505-2E9C-101B-9397-08002B2CF9AE}" pid="10" name="Operating Unit0">
    <vt:lpwstr>1251;#CHN|bed15c85-3ec0-4fa4-892d-0a2d1cb9e3c8</vt:lpwstr>
  </property>
  <property fmtid="{D5CDD505-2E9C-101B-9397-08002B2CF9AE}" pid="11" name="UndpClassificationLevel">
    <vt:lpwstr>Public</vt:lpwstr>
  </property>
  <property fmtid="{D5CDD505-2E9C-101B-9397-08002B2CF9AE}" pid="12" name="Atlas Document Status">
    <vt:lpwstr>763;#Draft|121d40a5-e62e-4d42-82e4-d6d12003de0a</vt:lpwstr>
  </property>
  <property fmtid="{D5CDD505-2E9C-101B-9397-08002B2CF9AE}" pid="13" name="PDC Document Category">
    <vt:lpwstr>Project</vt:lpwstr>
  </property>
  <property fmtid="{D5CDD505-2E9C-101B-9397-08002B2CF9AE}" pid="14" name="_dlc_DocId">
    <vt:lpwstr>ATLASPDC-4-136963</vt:lpwstr>
  </property>
  <property fmtid="{D5CDD505-2E9C-101B-9397-08002B2CF9AE}" pid="15" name="_dlc_DocIdItemGuid">
    <vt:lpwstr>74e46a6c-dd01-49ec-9f80-93ea31990f86</vt:lpwstr>
  </property>
  <property fmtid="{D5CDD505-2E9C-101B-9397-08002B2CF9AE}" pid="16" name="_dlc_DocIdUrl">
    <vt:lpwstr>https://info.undp.org/docs/pdc/_layouts/DocIdRedir.aspx?ID=ATLASPDC-4-136963, ATLASPDC-4-136963</vt:lpwstr>
  </property>
  <property fmtid="{D5CDD505-2E9C-101B-9397-08002B2CF9AE}" pid="17" name="UNDPCountry">
    <vt:lpwstr/>
  </property>
  <property fmtid="{D5CDD505-2E9C-101B-9397-08002B2CF9AE}" pid="18" name="UndpDocStatus">
    <vt:lpwstr>Draft</vt:lpwstr>
  </property>
  <property fmtid="{D5CDD505-2E9C-101B-9397-08002B2CF9AE}" pid="19" name="Atlas Document Type">
    <vt:lpwstr>1113;#Annual/Multi-Year Workplan|32cd623a-3734-435b-a6ba-7b0d4a2fa8e7</vt:lpwstr>
  </property>
  <property fmtid="{D5CDD505-2E9C-101B-9397-08002B2CF9AE}" pid="20" name="UNDPCountryTaxHTField0">
    <vt:lpwstr/>
  </property>
  <property fmtid="{D5CDD505-2E9C-101B-9397-08002B2CF9AE}" pid="21" name="UNDPFocusAreasTaxHTField0">
    <vt:lpwstr>Environment and Energy|507850c5-118d-4c78-99b1-c760df552b10</vt:lpwstr>
  </property>
  <property fmtid="{D5CDD505-2E9C-101B-9397-08002B2CF9AE}" pid="22" name="UndpOUCode">
    <vt:lpwstr/>
  </property>
  <property fmtid="{D5CDD505-2E9C-101B-9397-08002B2CF9AE}" pid="23" name="Document Coverage Period End Date">
    <vt:lpwstr>2021-12-31T00:00:00Z</vt:lpwstr>
  </property>
  <property fmtid="{D5CDD505-2E9C-101B-9397-08002B2CF9AE}" pid="24" name="idff2b682fce4d0680503cd9036a3260">
    <vt:lpwstr>Annual/Multi-Year Workplan|32cd623a-3734-435b-a6ba-7b0d4a2fa8e7</vt:lpwstr>
  </property>
  <property fmtid="{D5CDD505-2E9C-101B-9397-08002B2CF9AE}" pid="25" name="UNDPFocusAreas">
    <vt:lpwstr>296;#Environment and Energy|507850c5-118d-4c78-99b1-c760df552b10</vt:lpwstr>
  </property>
  <property fmtid="{D5CDD505-2E9C-101B-9397-08002B2CF9AE}" pid="26" name="Outcome1">
    <vt:lpwstr>00120605</vt:lpwstr>
  </property>
  <property fmtid="{D5CDD505-2E9C-101B-9397-08002B2CF9AE}" pid="27" name="UndpProjectNo">
    <vt:lpwstr>00126554</vt:lpwstr>
  </property>
  <property fmtid="{D5CDD505-2E9C-101B-9397-08002B2CF9AE}" pid="28" name="_Publisher">
    <vt:lpwstr/>
  </property>
  <property fmtid="{D5CDD505-2E9C-101B-9397-08002B2CF9AE}" pid="29" name="Project Number">
    <vt:lpwstr/>
  </property>
  <property fmtid="{D5CDD505-2E9C-101B-9397-08002B2CF9AE}" pid="30" name="UndpDocTypeMM">
    <vt:lpwstr/>
  </property>
  <property fmtid="{D5CDD505-2E9C-101B-9397-08002B2CF9AE}" pid="31" name="URL">
    <vt:lpwstr/>
  </property>
  <property fmtid="{D5CDD505-2E9C-101B-9397-08002B2CF9AE}" pid="32" name="b6db62fdefd74bd188b0c1cc54de5bcf">
    <vt:lpwstr/>
  </property>
  <property fmtid="{D5CDD505-2E9C-101B-9397-08002B2CF9AE}" pid="33" name="UndpDocID">
    <vt:lpwstr/>
  </property>
  <property fmtid="{D5CDD505-2E9C-101B-9397-08002B2CF9AE}" pid="34" name="Unit">
    <vt:lpwstr/>
  </property>
  <property fmtid="{D5CDD505-2E9C-101B-9397-08002B2CF9AE}" pid="35" name="UnitTaxHTField0">
    <vt:lpwstr/>
  </property>
  <property fmtid="{D5CDD505-2E9C-101B-9397-08002B2CF9AE}" pid="36" name="Project Manager">
    <vt:lpwstr/>
  </property>
  <property fmtid="{D5CDD505-2E9C-101B-9397-08002B2CF9AE}" pid="37" name="UndpIsTemplate">
    <vt:lpwstr>No</vt:lpwstr>
  </property>
  <property fmtid="{D5CDD505-2E9C-101B-9397-08002B2CF9AE}" pid="38" name="UNDPDocumentCategory">
    <vt:lpwstr/>
  </property>
  <property fmtid="{D5CDD505-2E9C-101B-9397-08002B2CF9AE}" pid="39" name="UNDPDocumentCategoryTaxHTField0">
    <vt:lpwstr/>
  </property>
  <property fmtid="{D5CDD505-2E9C-101B-9397-08002B2CF9AE}" pid="40" name="UNDPSummary">
    <vt:lpwstr/>
  </property>
  <property fmtid="{D5CDD505-2E9C-101B-9397-08002B2CF9AE}" pid="41" name="UndpDocFormat">
    <vt:lpwstr/>
  </property>
  <property fmtid="{D5CDD505-2E9C-101B-9397-08002B2CF9AE}" pid="42" name="UndpDocTypeMMTaxHTField0">
    <vt:lpwstr/>
  </property>
  <property fmtid="{D5CDD505-2E9C-101B-9397-08002B2CF9AE}" pid="43" name="DocumentSetDescription">
    <vt:lpwstr/>
  </property>
  <property fmtid="{D5CDD505-2E9C-101B-9397-08002B2CF9AE}" pid="44" name="UndpUnitMM">
    <vt:lpwstr/>
  </property>
  <property fmtid="{D5CDD505-2E9C-101B-9397-08002B2CF9AE}" pid="45" name="c4e2ab2cc9354bbf9064eeb465a566ea">
    <vt:lpwstr/>
  </property>
  <property fmtid="{D5CDD505-2E9C-101B-9397-08002B2CF9AE}" pid="46" name="eRegFilingCodeMM">
    <vt:lpwstr/>
  </property>
  <property fmtid="{D5CDD505-2E9C-101B-9397-08002B2CF9AE}" pid="47" name="display_urn:schemas-microsoft-com:office:office#Editor">
    <vt:lpwstr>shuhua fan</vt:lpwstr>
  </property>
  <property fmtid="{D5CDD505-2E9C-101B-9397-08002B2CF9AE}" pid="48" name="display_urn:schemas-microsoft-com:office:office#Author">
    <vt:lpwstr>shuhua fan</vt:lpwstr>
  </property>
</Properties>
</file>